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<sst xmlns="http://schemas.openxmlformats.org/spreadsheetml/2006/main" count="172" uniqueCount="92">
  <si>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</si>
  <si>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</si>
  <si>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</si>
  <si>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</si>
  <si>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</si>
  <si>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</si>
  <si>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</si>
  <si>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</si>
  <si>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</si>
  <si>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</si>
  <si>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</si>
  <si>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</si>
  <si>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</si>
  <si>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</si>
  <si>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</si>
  <si>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</si>
  <si>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</si>
  <si>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</si>
  <si>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</si>
  <si>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</si>
  <si>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</si>
  <si>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</si>
  <si>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</si>
  <si>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</si>
  <si>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</si>
  <si>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</si>
  <si>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</si>
  <si>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</si>
  <si>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</si>
  <si>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</si>
  <si>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</si>
  <si>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</si>
  <si>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</si>
  <si>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</si>
  <si>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</si>
  <si>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</si>
  <si>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</si>
  <si>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</si>
  <si>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</si>
  <si>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</si>
  <si>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</si>
  <si>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</si>
  <si>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</si>
  <si>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</si>
  <si>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</si>
  <si>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</si>
  <si>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</si>
  <si>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</si>
  <si>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</si>
  <si>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</si>
  <si>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</si>
  <si>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</si>
  <si>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</si>
  <si>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</si>
  <si>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</si>
  <si>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</si>
  <si>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</si>
  <si>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</si>
  <si>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</si>
  <si>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</si>
  <si>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</si>
  <si>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</si>
  <si>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</si>
  <si>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</si>
  <si>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</si>
  <si>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</si>
  <si>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</si>
  <si>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</si>
  <si>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</si>
  <si>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</si>
  <si>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</si>
  <si>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</si>
  <si>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</si>
  <si>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</si>
  <si>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</si>
  <si>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</si>
  <si>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</si>
  <si>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</si>
  <si>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</si>
  <si>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</si>
  <si>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</si>
  <si>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</si>
  <si>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</si>
  <si>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</si>
  <si>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</si>
  <si>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</si>
  <si>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</si>
  <si>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</si>
  <si>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</si>
  <si>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Cinte Tesino</t>
  </si>
  <si>
    <t>Comune di Cinte Tesino - Borgo</t>
  </si>
  <si>
    <t>Piano di Gestione Forestale Aziendale del Comune di Cinte Tesino - Borgo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</si>
</sst>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9" sqref="J9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91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744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76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261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377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1458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320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108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82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7" sqref="C7:G7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89</v>
      </c>
      <c r="E1" s="208"/>
      <c r="F1" s="208"/>
      <c r="G1" s="208"/>
    </row>
    <row r="3" spans="1:7" ht="15.75" customHeight="1">
      <c r="A3" s="81" t="s">
        <v>52</v>
      </c>
      <c r="B3" s="78" t="s">
        <v>53</v>
      </c>
      <c r="C3" s="209" t="s">
        <v>54</v>
      </c>
      <c r="D3" s="209"/>
      <c r="E3" s="209"/>
      <c r="F3" s="209"/>
      <c r="G3" s="209"/>
    </row>
    <row r="4" spans="1:8" ht="15" customHeight="1">
      <c r="A4" s="210" t="s">
        <v>55</v>
      </c>
      <c r="B4" s="83">
        <v>334</v>
      </c>
      <c r="C4" s="211" t="s">
        <v>90</v>
      </c>
      <c r="D4" s="211"/>
      <c r="E4" s="211"/>
      <c r="F4" s="211"/>
      <c r="G4" s="211"/>
      <c r="H4" s="84"/>
    </row>
    <row r="5" spans="1:8" ht="15">
      <c r="A5" s="210"/>
      <c r="B5" s="85"/>
      <c r="C5" s="206"/>
      <c r="D5" s="206"/>
      <c r="E5" s="206"/>
      <c r="F5" s="206"/>
      <c r="G5" s="206"/>
      <c r="H5" s="84"/>
    </row>
    <row r="6" spans="1:8" ht="15">
      <c r="A6" s="86"/>
      <c r="B6" s="85"/>
      <c r="C6" s="206"/>
      <c r="D6" s="206"/>
      <c r="E6" s="206"/>
      <c r="F6" s="206"/>
      <c r="G6" s="206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1458</v>
      </c>
      <c r="D14" s="94" t="s">
        <v>58</v>
      </c>
      <c r="E14" s="95"/>
      <c r="F14" s="93" t="s">
        <v>22</v>
      </c>
      <c r="G14" s="96">
        <v>320</v>
      </c>
    </row>
    <row r="15" spans="1:7" ht="15">
      <c r="A15" s="97" t="s">
        <v>59</v>
      </c>
      <c r="B15" s="98" t="s">
        <v>9</v>
      </c>
      <c r="C15" s="98">
        <v>744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76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261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377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494</v>
      </c>
      <c r="D19" s="103" t="s">
        <v>68</v>
      </c>
      <c r="E19" s="104"/>
      <c r="F19" s="98" t="s">
        <v>28</v>
      </c>
      <c r="G19" s="105">
        <v>108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2410</v>
      </c>
      <c r="D20" s="103" t="s">
        <v>71</v>
      </c>
      <c r="E20" s="104"/>
      <c r="F20" s="98" t="s">
        <v>28</v>
      </c>
      <c r="G20" s="105">
        <v>82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30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.7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744</v>
      </c>
      <c r="D29" s="84">
        <f>Preventivo!F6</f>
        <v>0</v>
      </c>
      <c r="E29" s="130">
        <f>Preventivo!G6</f>
        <v>0</v>
      </c>
      <c r="F29" s="199">
        <f>IF($C$15=0,0,$C$15*78*$C$15^-0.3)</f>
        <v>7983.54279401386</v>
      </c>
      <c r="G29" s="199"/>
    </row>
    <row r="30" spans="1:7" ht="15">
      <c r="A30" s="131" t="s">
        <v>10</v>
      </c>
      <c r="B30" s="132" t="s">
        <v>9</v>
      </c>
      <c r="C30" s="133">
        <f>C16</f>
        <v>76</v>
      </c>
      <c r="D30" s="84">
        <f>Preventivo!F7</f>
        <v>0</v>
      </c>
      <c r="E30" s="130">
        <f>Preventivo!G7</f>
        <v>0</v>
      </c>
      <c r="F30" s="199">
        <f>IF(C16=0,0,C16*52*C16^-0.3)</f>
        <v>1077.8860671484788</v>
      </c>
      <c r="G30" s="199"/>
    </row>
    <row r="31" spans="1:7" ht="15">
      <c r="A31" s="131" t="s">
        <v>11</v>
      </c>
      <c r="B31" s="132" t="s">
        <v>9</v>
      </c>
      <c r="C31" s="133">
        <f>C17</f>
        <v>261</v>
      </c>
      <c r="D31" s="84">
        <f>Preventivo!F8</f>
        <v>0</v>
      </c>
      <c r="E31" s="130">
        <f>Preventivo!G8</f>
        <v>0</v>
      </c>
      <c r="F31" s="199">
        <f>IF(C17=0,0,C17*26*C17^-0.3)</f>
        <v>1278.2673704966387</v>
      </c>
      <c r="G31" s="199"/>
    </row>
    <row r="32" spans="1:7" ht="15">
      <c r="A32" s="131" t="s">
        <v>12</v>
      </c>
      <c r="B32" s="132" t="s">
        <v>9</v>
      </c>
      <c r="C32" s="133">
        <f>C18</f>
        <v>377</v>
      </c>
      <c r="D32" s="84">
        <f>Preventivo!F9</f>
        <v>0</v>
      </c>
      <c r="E32" s="130">
        <f>Preventivo!G9</f>
        <v>0</v>
      </c>
      <c r="F32" s="199">
        <f>IF(C18=0,0,C18*8*C18^-0.3)</f>
        <v>508.7787126947241</v>
      </c>
      <c r="G32" s="199"/>
    </row>
    <row r="33" spans="1:7" ht="15">
      <c r="A33" s="134" t="s">
        <v>13</v>
      </c>
      <c r="B33" s="132" t="s">
        <v>9</v>
      </c>
      <c r="C33" s="133">
        <f>$C$14</f>
        <v>1458</v>
      </c>
      <c r="D33" s="133">
        <f>Preventivo!F10</f>
        <v>0</v>
      </c>
      <c r="E33" s="130">
        <f>Preventivo!G10</f>
        <v>0</v>
      </c>
      <c r="F33" s="196">
        <f>500+C14*2.2</f>
        <v>3707.6000000000004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2667.9979739594337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947.175399347493</v>
      </c>
      <c r="G35" s="196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18171.248317660626</v>
      </c>
      <c r="G38" s="197"/>
    </row>
    <row r="39" spans="1:7" ht="15.75">
      <c r="A39" s="146"/>
      <c r="B39" s="133"/>
      <c r="C39" s="84"/>
      <c r="D39" s="133"/>
      <c r="E39" s="147"/>
      <c r="F39" s="190"/>
      <c r="G39" s="190"/>
    </row>
    <row r="40" spans="1:7" ht="15.7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320</v>
      </c>
      <c r="D41" s="151">
        <f>Preventivo!F19</f>
        <v>0</v>
      </c>
      <c r="E41" s="130">
        <f>Preventivo!G19</f>
        <v>0</v>
      </c>
      <c r="F41" s="196">
        <f>G14*30</f>
        <v>9600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108</v>
      </c>
      <c r="D46" s="151">
        <f>Preventivo!F24</f>
        <v>0</v>
      </c>
      <c r="E46" s="130">
        <f>Preventivo!G24</f>
        <v>0</v>
      </c>
      <c r="F46" s="196">
        <f>G19*35</f>
        <v>3780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82</v>
      </c>
      <c r="D47" s="151">
        <f>Preventivo!F25</f>
        <v>0</v>
      </c>
      <c r="E47" s="130">
        <f>Preventivo!G25</f>
        <v>0</v>
      </c>
      <c r="F47" s="196">
        <f>G20*45</f>
        <v>3690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17070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704.8249663532125</v>
      </c>
      <c r="G53" s="195"/>
    </row>
    <row r="54" spans="1:7" ht="15.75">
      <c r="A54" s="134"/>
      <c r="B54" s="82"/>
      <c r="C54" s="84"/>
      <c r="D54" s="154"/>
      <c r="E54" s="84"/>
      <c r="F54" s="193"/>
      <c r="G54" s="193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35946.07328401384</v>
      </c>
      <c r="G55" s="189"/>
    </row>
    <row r="56" spans="1:7" ht="15.75">
      <c r="A56" s="159"/>
      <c r="B56" s="84"/>
      <c r="C56" s="84"/>
      <c r="D56" s="84"/>
      <c r="E56" s="84"/>
      <c r="F56" s="190"/>
      <c r="G56" s="190"/>
    </row>
    <row r="57" spans="1:7" ht="15.7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.7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2494</v>
      </c>
      <c r="G61" s="189"/>
    </row>
    <row r="62" spans="1:7" ht="15.75">
      <c r="A62" s="134"/>
      <c r="B62" s="84"/>
      <c r="C62" s="84"/>
      <c r="D62" s="154"/>
      <c r="E62" s="84"/>
      <c r="F62" s="190"/>
      <c r="G62" s="19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49.88</v>
      </c>
      <c r="G64" s="189"/>
    </row>
    <row r="65" spans="1:7" ht="15.75">
      <c r="A65" s="159"/>
      <c r="B65" s="84"/>
      <c r="C65" s="84"/>
      <c r="D65" s="154"/>
      <c r="E65" s="84"/>
      <c r="F65" s="190"/>
      <c r="G65" s="19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2543.88</v>
      </c>
      <c r="G66" s="189"/>
    </row>
    <row r="67" spans="1:7" ht="15.75">
      <c r="A67" s="159"/>
      <c r="B67" s="84"/>
      <c r="C67" s="84"/>
      <c r="D67" s="154"/>
      <c r="E67" s="170"/>
      <c r="F67" s="190"/>
      <c r="G67" s="190"/>
    </row>
    <row r="68" spans="1:7" ht="15.75">
      <c r="A68" s="159"/>
      <c r="B68" s="84"/>
      <c r="C68" s="84"/>
      <c r="D68" s="154"/>
      <c r="E68" s="170"/>
      <c r="F68" s="190"/>
      <c r="G68" s="19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38489.953284013834</v>
      </c>
      <c r="G69" s="191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2019-06-11T13:37:24Z</dcterms:created>
  <dcterms:modified xsi:type="dcterms:W3CDTF">2019-06-11T15:07:03Z</dcterms:modified>
  <cp:category/>
  <cp:version/>
  <cp:contentType/>
  <cp:contentStatus/>
</cp:coreProperties>
</file>